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<sst xmlns="http://schemas.openxmlformats.org/spreadsheetml/2006/main" count="711" uniqueCount="403">
  <si>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</si>
  <si>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</si>
  <si>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</si>
  <si>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</si>
  <si>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</si>
  <si>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</si>
  <si>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</si>
  <si>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</si>
  <si>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</si>
  <si>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</si>
  <si>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</si>
  <si>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</si>
  <si>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</si>
  <si>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</si>
  <si>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</si>
  <si>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</si>
  <si>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</si>
  <si>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</si>
  <si>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</si>
  <si>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</si>
  <si>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</si>
  <si>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</si>
  <si>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</si>
  <si>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</si>
  <si>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</si>
  <si>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</si>
  <si>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</si>
  <si>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</si>
  <si>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</si>
  <si>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</si>
  <si>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</si>
  <si>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</si>
  <si>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</si>
  <si>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</si>
  <si>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</si>
  <si>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</si>
  <si>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</si>
  <si>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</si>
  <si>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</si>
  <si>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</si>
  <si>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</si>
  <si>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</si>
  <si>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</si>
  <si>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</si>
  <si>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</si>
  <si>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</si>
  <si>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</si>
  <si>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</si>
  <si>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</si>
  <si>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</si>
  <si>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</si>
  <si>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</si>
  <si>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</si>
  <si>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</si>
  <si>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</si>
  <si>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</si>
  <si>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</si>
  <si>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</si>
  <si>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</si>
  <si>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</si>
  <si>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</si>
  <si>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</si>
  <si>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</si>
  <si>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</si>
  <si>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</si>
  <si>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</si>
  <si>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</si>
  <si>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</si>
  <si>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</si>
  <si>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</si>
  <si>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</si>
  <si>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</si>
  <si>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</si>
  <si>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</si>
  <si>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</si>
  <si>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</si>
  <si>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</si>
  <si>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</si>
  <si>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</si>
  <si>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</si>
  <si>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</si>
  <si>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</si>
  <si>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</si>
  <si>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</si>
  <si>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</si>
  <si>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</si>
  <si>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</si>
  <si>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</si>
  <si>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</si>
  <si>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</si>
  <si>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</si>
  <si>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</si>
  <si>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</si>
  <si>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</si>
  <si>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</si>
  <si>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</si>
  <si>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</si>
  <si>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</si>
  <si>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</si>
  <si>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</si>
  <si>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</si>
  <si>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</si>
  <si>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</si>
  <si>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</si>
  <si>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</si>
  <si>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</si>
  <si>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</si>
  <si>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</si>
  <si>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</si>
  <si>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</si>
  <si>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</si>
  <si>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</si>
  <si>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</si>
  <si>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</si>
  <si>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</si>
  <si>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</si>
  <si>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</si>
  <si>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</si>
  <si>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</si>
  <si>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</si>
  <si>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</si>
  <si>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</si>
  <si>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</si>
  <si>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</si>
  <si>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</si>
  <si>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</si>
  <si>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</si>
  <si>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</si>
  <si>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</si>
  <si>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</si>
  <si>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</si>
  <si>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</si>
  <si>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</si>
  <si>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</si>
  <si>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</si>
  <si>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</si>
  <si>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</si>
  <si>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</si>
  <si>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</si>
  <si>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</si>
  <si>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</si>
  <si>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</si>
  <si>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</si>
  <si>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</si>
  <si>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</si>
  <si>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</si>
  <si>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</si>
  <si>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</si>
  <si>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</si>
  <si>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</si>
  <si>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</si>
  <si>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</si>
  <si>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</si>
  <si>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</si>
  <si>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</si>
  <si>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</si>
  <si>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</si>
  <si>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</si>
  <si>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</si>
  <si>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</si>
  <si>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</si>
  <si>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</si>
  <si>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</si>
  <si>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</si>
  <si>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</si>
  <si>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</si>
  <si>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</si>
  <si>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</si>
  <si>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</si>
  <si>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</si>
  <si>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</si>
  <si>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</si>
  <si>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</si>
  <si>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</si>
  <si>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</si>
  <si>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</si>
  <si>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</si>
  <si>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</si>
  <si>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</si>
  <si>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</si>
  <si>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</si>
  <si>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</si>
  <si>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</si>
  <si>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</si>
  <si>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</si>
  <si>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</si>
  <si>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</si>
  <si>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</si>
  <si>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</si>
  <si>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</si>
  <si>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</si>
  <si>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</si>
  <si>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</si>
  <si>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</si>
  <si>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</si>
  <si>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</si>
  <si>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</si>
  <si>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</si>
  <si>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</si>
  <si>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</si>
  <si>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</si>
  <si>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</si>
  <si>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</si>
  <si>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</si>
  <si>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</si>
  <si>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</si>
  <si>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</si>
  <si>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</si>
  <si>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</si>
  <si>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</si>
  <si>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</si>
  <si>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</si>
  <si>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</si>
  <si>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</si>
  <si>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</si>
  <si>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</si>
  <si>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</si>
  <si>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</si>
  <si>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</si>
  <si>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</si>
  <si>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</si>
  <si>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</si>
  <si>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</si>
  <si>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</si>
  <si>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</si>
  <si>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</si>
  <si>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</si>
  <si>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</si>
  <si>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</si>
  <si>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</si>
  <si>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</si>
  <si>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</si>
  <si>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</si>
  <si>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</si>
  <si>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</si>
  <si>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</si>
  <si>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</si>
  <si>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</si>
  <si>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</si>
  <si>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</si>
  <si>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</si>
  <si>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</si>
  <si>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</si>
  <si>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</si>
  <si>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</si>
  <si>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</si>
  <si>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</si>
  <si>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</si>
  <si>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</si>
  <si>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</si>
  <si>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</si>
  <si>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</si>
  <si>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</si>
  <si>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</si>
  <si>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</si>
  <si>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</si>
  <si>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</si>
  <si>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</si>
  <si>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</si>
  <si>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</si>
  <si>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</si>
  <si>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</si>
  <si>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</si>
  <si>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</si>
  <si>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</si>
  <si>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</si>
  <si>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</si>
  <si>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</si>
  <si>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</si>
  <si>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</si>
  <si>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</si>
  <si>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</si>
  <si>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</si>
  <si>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</si>
  <si>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</si>
  <si>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</si>
  <si>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</si>
  <si>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</si>
  <si>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</si>
  <si>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</si>
  <si>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</si>
  <si>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</si>
  <si>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</si>
  <si>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</si>
  <si>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</si>
  <si>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</si>
  <si>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</si>
  <si>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</si>
  <si>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</si>
  <si>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</si>
  <si>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</si>
  <si>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</si>
  <si>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</si>
  <si>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</si>
  <si>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</si>
  <si>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</si>
  <si>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</si>
  <si>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</si>
  <si>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</si>
  <si>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</si>
  <si>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</si>
  <si>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</si>
  <si>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</si>
  <si>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</si>
  <si>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</si>
  <si>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</si>
  <si>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</si>
  <si>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</si>
  <si>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</si>
  <si>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</si>
  <si>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</si>
  <si>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</si>
  <si>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</si>
  <si>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</si>
  <si>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</si>
  <si>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</si>
  <si>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</si>
  <si>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</si>
  <si>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</si>
  <si>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</si>
  <si>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</si>
  <si>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</si>
  <si>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</si>
  <si>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</si>
  <si>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</si>
  <si>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</si>
  <si>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</si>
  <si>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</si>
  <si>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</si>
  <si>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</si>
  <si>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</si>
  <si>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</si>
  <si>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</si>
  <si>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</si>
  <si>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</si>
  <si>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</si>
  <si>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</si>
  <si>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</si>
  <si>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</si>
  <si>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</si>
  <si>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</si>
  <si>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</si>
  <si>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</si>
  <si>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</si>
  <si>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</si>
  <si>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</si>
  <si>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</si>
  <si>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</si>
  <si>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</si>
  <si>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</si>
  <si>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</si>
  <si>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</si>
  <si>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</si>
  <si>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</si>
  <si>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</si>
  <si>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</si>
  <si>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</si>
  <si>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</si>
  <si>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</si>
  <si>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</si>
  <si>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</si>
  <si>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</si>
  <si>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</si>
  <si>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</si>
  <si>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</si>
  <si>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</si>
  <si>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</si>
  <si>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</si>
  <si>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</si>
  <si>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</si>
  <si>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</si>
  <si>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</si>
  <si>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</si>
  <si>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</si>
  <si>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</si>
  <si>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</si>
  <si>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</si>
  <si>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</si>
  <si>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</si>
  <si>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</si>
  <si>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</si>
  <si>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</si>
  <si>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</si>
  <si>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</si>
  <si>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</si>
  <si>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</si>
  <si>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</si>
  <si>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</si>
  <si>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</si>
  <si>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</si>
  <si>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</si>
  <si>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</si>
  <si>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</si>
  <si>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</si>
  <si>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</si>
  <si>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</si>
  <si>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</si>
  <si>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</si>
  <si>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</si>
  <si>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</si>
  <si>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</si>
  <si>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April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</si>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</sst>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A15" sqref="A15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45414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April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April</v>
      </c>
      <c r="E12" s="59" t="s">
        <v>198</v>
      </c>
      <c r="F12" s="60"/>
      <c r="G12" s="58" t="str">
        <f>J5</f>
        <v>April</v>
      </c>
      <c r="H12" s="59" t="s">
        <v>198</v>
      </c>
      <c r="I12" s="60"/>
      <c r="J12" s="58" t="str">
        <f>J5</f>
        <v>April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1283862656.5799999</v>
      </c>
      <c r="E16" s="96">
        <f>SUM(E17:E19)</f>
        <v>5069247345.0299997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16031</v>
      </c>
      <c r="E17" s="106">
        <f>'Werteliste-BIENE'!E7+'Werteliste-manuell'!F7</f>
        <v>321602.73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1283846625.5799999</v>
      </c>
      <c r="E19" s="120">
        <f>'Werteliste-BIENE'!E9+'Werteliste-manuell'!F8</f>
        <v>5068925742.3000002</v>
      </c>
      <c r="F19" s="121"/>
      <c r="G19" s="122">
        <f>ROUND($F$15/100*D19,2)</f>
        <v>545634815.87</v>
      </c>
      <c r="H19" s="123">
        <f>ROUND($F$15/100*E19,2)</f>
        <v>2154293440.48</v>
      </c>
      <c r="I19" s="94"/>
      <c r="J19" s="124">
        <f>D19*15/100</f>
        <v>192576993.83699998</v>
      </c>
      <c r="K19" s="123">
        <f>E19*15/100</f>
        <v>760338861.34500003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-196736956.80000001</v>
      </c>
      <c r="E20" s="108">
        <f>ROUND(H20/$F$15*100,2)</f>
        <v>-591770303.52999997</v>
      </c>
      <c r="F20" s="100"/>
      <c r="G20" s="105">
        <f>'Werteliste-manuell'!E9</f>
        <v>-83613206.640000001</v>
      </c>
      <c r="H20" s="125">
        <f>'Werteliste-manuell'!F9</f>
        <v>-251502379</v>
      </c>
      <c r="I20" s="110"/>
      <c r="J20" s="111">
        <f>D20*15/100</f>
        <v>-29510543.52</v>
      </c>
      <c r="K20" s="112">
        <f>E20*15/100</f>
        <v>-88765545.529499993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4105690.94</v>
      </c>
      <c r="F21" s="100"/>
      <c r="G21" s="115">
        <f>'Werteliste-manuell'!E10</f>
        <v>0</v>
      </c>
      <c r="H21" s="125">
        <f>'Werteliste-manuell'!F10</f>
        <v>1744918.65</v>
      </c>
      <c r="I21" s="110"/>
      <c r="J21" s="111">
        <f>D21*15/100</f>
        <v>0</v>
      </c>
      <c r="K21" s="112">
        <f t="shared" ref="K21:K22" si="2">E21*15/100</f>
        <v>615853.64100000006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1188285.55</v>
      </c>
      <c r="E22" s="108">
        <f t="shared" si="1"/>
        <v>4892316.7300000004</v>
      </c>
      <c r="F22" s="100"/>
      <c r="G22" s="115">
        <f>'Werteliste-manuell'!E11</f>
        <v>505021.36</v>
      </c>
      <c r="H22" s="125">
        <f>'Werteliste-manuell'!F11</f>
        <v>2079234.6099999999</v>
      </c>
      <c r="I22" s="110"/>
      <c r="J22" s="111">
        <f>D22*15/100</f>
        <v>178242.83249999999</v>
      </c>
      <c r="K22" s="112">
        <f t="shared" si="2"/>
        <v>733847.50950000004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1088297954.3299999</v>
      </c>
      <c r="E24" s="127">
        <f>SUM(E19:E23)</f>
        <v>4486153446.4399996</v>
      </c>
      <c r="F24" s="100"/>
      <c r="G24" s="98">
        <f>SUM(G19:G23)</f>
        <v>462526630.59000003</v>
      </c>
      <c r="H24" s="99">
        <f>SUM(H19:H23)</f>
        <v>1906615214.74</v>
      </c>
      <c r="I24" s="128"/>
      <c r="J24" s="101">
        <f>SUM(J19:J23)</f>
        <v>163244693.14949998</v>
      </c>
      <c r="K24" s="99">
        <f>SUM(K19:K23)</f>
        <v>672923016.96600008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-347324692.38999999</v>
      </c>
      <c r="E25" s="108">
        <f t="shared" ref="E25" si="6">ROUND(H25/$F$15*100,2)</f>
        <v>-671371322.87</v>
      </c>
      <c r="F25" s="100"/>
      <c r="G25" s="115">
        <f>'Werteliste-manuell'!E13</f>
        <v>-147612994.26574999</v>
      </c>
      <c r="H25" s="125">
        <f>'Werteliste-manuell'!F13</f>
        <v>-285332812.21974999</v>
      </c>
      <c r="I25" s="110"/>
      <c r="J25" s="111">
        <f>D25*15/100</f>
        <v>-52098703.858499996</v>
      </c>
      <c r="K25" s="112">
        <f>E25*15/100</f>
        <v>-100705698.43049999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740973261.93999994</v>
      </c>
      <c r="E26" s="134">
        <f>SUM(E24:E25)</f>
        <v>3814782123.5699997</v>
      </c>
      <c r="F26" s="135"/>
      <c r="G26" s="134">
        <f>SUM(G24:G25)</f>
        <v>314913636.32425004</v>
      </c>
      <c r="H26" s="136">
        <f>SUM(H24:H25)</f>
        <v>1621282402.5202501</v>
      </c>
      <c r="I26" s="135"/>
      <c r="J26" s="137">
        <f>SUM(J24:J25)</f>
        <v>111145989.29099998</v>
      </c>
      <c r="K26" s="138">
        <f>SUM(K24:K25)</f>
        <v>572217318.53550005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115528130.39</v>
      </c>
      <c r="E28" s="96">
        <f>SUM(E29:E33)</f>
        <v>1101675678.9400001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0.01</v>
      </c>
      <c r="E29" s="115">
        <f>'Werteliste-BIENE'!E10</f>
        <v>-13974.99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91601458.060000002</v>
      </c>
      <c r="E31" s="115">
        <f>'Werteliste-BIENE'!E12</f>
        <v>234518979.53999999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84952.57</v>
      </c>
      <c r="E32" s="115">
        <f>'Werteliste-BIENE'!E13</f>
        <v>276441.92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23841719.75</v>
      </c>
      <c r="E33" s="119">
        <f>'Werteliste-BIENE'!E14</f>
        <v>866894232.47000003</v>
      </c>
      <c r="F33" s="94"/>
      <c r="G33" s="122">
        <f>ROUND(D33*$F$27/100,2)</f>
        <v>10132730.890000001</v>
      </c>
      <c r="H33" s="122">
        <f>ROUND(E33*$F$27/100,2)</f>
        <v>368430048.80000001</v>
      </c>
      <c r="I33" s="94"/>
      <c r="J33" s="124">
        <f t="shared" ref="J33:K35" si="7">D33*15/100</f>
        <v>3576257.9624999999</v>
      </c>
      <c r="K33" s="123">
        <f>E33*15/100</f>
        <v>130034134.87050001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530481.29</v>
      </c>
      <c r="E34" s="108">
        <f>ROUND(H34/$F$27*100,2)</f>
        <v>1686405.32</v>
      </c>
      <c r="F34" s="144"/>
      <c r="G34" s="115">
        <f>'Werteliste-manuell'!E14</f>
        <v>225454.55</v>
      </c>
      <c r="H34" s="125">
        <f>'Werteliste-manuell'!F14</f>
        <v>716722.26</v>
      </c>
      <c r="I34" s="144"/>
      <c r="J34" s="111">
        <f t="shared" si="7"/>
        <v>79572.193500000008</v>
      </c>
      <c r="K34" s="112">
        <f t="shared" si="7"/>
        <v>252960.79800000001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24372201.039999999</v>
      </c>
      <c r="E36" s="127">
        <f>SUM(E33:E35)</f>
        <v>868580637.79000008</v>
      </c>
      <c r="F36" s="100"/>
      <c r="G36" s="98">
        <f>SUM(G33:G35)</f>
        <v>10358185.440000001</v>
      </c>
      <c r="H36" s="99">
        <f>SUM(H33:H35)</f>
        <v>369146771.06</v>
      </c>
      <c r="I36" s="128"/>
      <c r="J36" s="101">
        <f>SUM(J33:J35)</f>
        <v>3655830.156</v>
      </c>
      <c r="K36" s="99">
        <f>SUM(K33:K35)</f>
        <v>130287095.66850001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24372201.039999999</v>
      </c>
      <c r="E39" s="146">
        <f>SUM(E36:E38)</f>
        <v>868591075.79000008</v>
      </c>
      <c r="F39" s="147"/>
      <c r="G39" s="148">
        <f>SUM(G36:G38)</f>
        <v>10358185.440000001</v>
      </c>
      <c r="H39" s="136">
        <f>SUM(H36:H38)</f>
        <v>369151207.20999998</v>
      </c>
      <c r="I39" s="147"/>
      <c r="J39" s="149">
        <f>SUM(J36:J38)</f>
        <v>3655830.156</v>
      </c>
      <c r="K39" s="138">
        <f>SUM(K36:K38)</f>
        <v>130288661.36850001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88030584.390000001</v>
      </c>
      <c r="E41" s="156">
        <f>'Werteliste-BIENE'!E15</f>
        <v>354089336.52999997</v>
      </c>
      <c r="F41" s="144"/>
      <c r="G41" s="122">
        <f>ROUND($F$40/100*D41,2)</f>
        <v>44015292.200000003</v>
      </c>
      <c r="H41" s="122">
        <f>ROUND($F$40/100*E41,2)</f>
        <v>177044668.27000001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2453909.19</v>
      </c>
      <c r="E42" s="161">
        <f t="shared" ref="E42" si="11">ROUND(H42/$F$40*100,2)</f>
        <v>23286376.120000001</v>
      </c>
      <c r="F42" s="144"/>
      <c r="G42" s="115">
        <f>'Werteliste-manuell'!E18</f>
        <v>1226954.5949999997</v>
      </c>
      <c r="H42" s="125">
        <f>'Werteliste-manuell'!F18</f>
        <v>11643188.059999999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-1825250.92</v>
      </c>
      <c r="E43" s="161">
        <f>ROUND(H43/$F$40*100,2)</f>
        <v>-6902416.4400000004</v>
      </c>
      <c r="F43" s="144"/>
      <c r="G43" s="115">
        <f>'Werteliste-manuell'!E19</f>
        <v>-912625.46</v>
      </c>
      <c r="H43" s="125">
        <f>'Werteliste-manuell'!F19</f>
        <v>-3451208.22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88659242.659999996</v>
      </c>
      <c r="E44" s="146">
        <f>SUM(E41:E43)</f>
        <v>370473296.20999998</v>
      </c>
      <c r="F44" s="147"/>
      <c r="G44" s="148">
        <f>SUM(G41:G43)</f>
        <v>44329621.335000001</v>
      </c>
      <c r="H44" s="148">
        <f>SUM(H41:H43)</f>
        <v>185236648.11000001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58691099.159999996</v>
      </c>
      <c r="E46" s="156">
        <f>'Werteliste-BIENE'!E16</f>
        <v>330765708.77999997</v>
      </c>
      <c r="F46" s="144"/>
      <c r="G46" s="122">
        <f>ROUND($F$45/100*D46,2)</f>
        <v>25824083.629999999</v>
      </c>
      <c r="H46" s="123">
        <f>ROUND($F$45/100*E46,2)</f>
        <v>145536911.86000001</v>
      </c>
      <c r="I46" s="144"/>
      <c r="J46" s="166">
        <f>D46*12/100</f>
        <v>7042931.8991999999</v>
      </c>
      <c r="K46" s="167">
        <f>E46*12/100</f>
        <v>39691885.053599998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-44601933.549999997</v>
      </c>
      <c r="E47" s="161">
        <f>ROUND(H47/$F$45*100,2)</f>
        <v>-31634829.57</v>
      </c>
      <c r="F47" s="144"/>
      <c r="G47" s="115">
        <f>'Werteliste-manuell'!E20</f>
        <v>-19624850.762562383</v>
      </c>
      <c r="H47" s="125">
        <f>'Werteliste-manuell'!F20</f>
        <v>-13919325.011525534</v>
      </c>
      <c r="I47" s="157"/>
      <c r="J47" s="166">
        <f>D47*12/100</f>
        <v>-5352232.0259999996</v>
      </c>
      <c r="K47" s="167">
        <f>E47*12/100</f>
        <v>-3796179.5484000002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14089165.609999999</v>
      </c>
      <c r="E48" s="134">
        <f>SUM(E46,E47)</f>
        <v>299130879.20999998</v>
      </c>
      <c r="F48" s="147"/>
      <c r="G48" s="134">
        <f>SUM(G46,G47)</f>
        <v>6199232.867437616</v>
      </c>
      <c r="H48" s="138">
        <f>SUM(H46,H47)</f>
        <v>131617586.84847447</v>
      </c>
      <c r="I48" s="147"/>
      <c r="J48" s="137">
        <f>SUM(J46,J47)</f>
        <v>1690699.8732000003</v>
      </c>
      <c r="K48" s="138">
        <f>SUM(K46,K47)</f>
        <v>35895705.505199999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61154797.030000001</v>
      </c>
      <c r="E50" s="169">
        <f>SUM(E51:E53)</f>
        <v>548214267.89999998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0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1712618.65</v>
      </c>
      <c r="E52" s="115">
        <f>'Werteliste-BIENE'!E18</f>
        <v>15629292.130000001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59442178.380000003</v>
      </c>
      <c r="E53" s="181">
        <f>'Werteliste-BIENE'!E19</f>
        <v>532584975.76999998</v>
      </c>
      <c r="F53" s="170"/>
      <c r="G53" s="182">
        <f>ROUND(D53*$F$49/100,2)</f>
        <v>29721089.190000001</v>
      </c>
      <c r="H53" s="182">
        <f>ROUND(E53*$F$49/100,2)</f>
        <v>266292487.88999999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59442178.380000003</v>
      </c>
      <c r="E56" s="190">
        <f>SUM(E53:E55)</f>
        <v>532584975.76999998</v>
      </c>
      <c r="F56" s="170"/>
      <c r="G56" s="191">
        <f>SUM(G53:G55)</f>
        <v>29721089.190000001</v>
      </c>
      <c r="H56" s="192">
        <f>SUM(H53:H55)</f>
        <v>266292487.88999999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-55829616</v>
      </c>
      <c r="E57" s="161">
        <f>ROUND(H57/$F$49*100,2)</f>
        <v>-51186174</v>
      </c>
      <c r="F57" s="144"/>
      <c r="G57" s="115">
        <f>'Werteliste-manuell'!E23</f>
        <v>-27914808</v>
      </c>
      <c r="H57" s="125">
        <f>'Werteliste-manuell'!F23</f>
        <v>-25593087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3612562.3800000027</v>
      </c>
      <c r="E58" s="134">
        <f>SUM(E56:E57)</f>
        <v>481398801.76999998</v>
      </c>
      <c r="F58" s="147"/>
      <c r="G58" s="148">
        <f>SUM(G56:G57)</f>
        <v>1806281.1900000013</v>
      </c>
      <c r="H58" s="199">
        <f>SUM(H56:H57)</f>
        <v>240699400.88999999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807886064.95000005</v>
      </c>
      <c r="E60" s="211">
        <f>'Werteliste-BIENE'!E20</f>
        <v>3526308691.1399999</v>
      </c>
      <c r="F60" s="212">
        <f>'Werteliste-BIENE'!D66</f>
        <v>45.190072540000003</v>
      </c>
      <c r="G60" s="213">
        <f>D60*$F$60/100</f>
        <v>365084298.79145652</v>
      </c>
      <c r="H60" s="214">
        <f>E60*$F$60/100</f>
        <v>1593541455.5104907</v>
      </c>
      <c r="I60" s="215">
        <f>'Werteliste-BIENE'!D67</f>
        <v>1.99594395</v>
      </c>
      <c r="J60" s="216">
        <f>D60*$I$60/100</f>
        <v>16124953.036262596</v>
      </c>
      <c r="K60" s="217">
        <f>E60*$I$60/100</f>
        <v>70383144.97913301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252173423.09308088</v>
      </c>
      <c r="H61" s="221">
        <f>$E$60*($F$61/100)</f>
        <v>1100701413.3641362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20909548.449999999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153801513.97858423</v>
      </c>
      <c r="I64" s="144"/>
      <c r="J64" s="115">
        <f>'Werteliste-manuell'!E27</f>
        <v>8404506.5999999996</v>
      </c>
      <c r="K64" s="125">
        <f>'Werteliste-manuell'!F27</f>
        <v>33618026.399999999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112076147.10303803</v>
      </c>
      <c r="H65" s="231">
        <f>'Werteliste-manuell'!F26</f>
        <v>495503414.38416749</v>
      </c>
      <c r="I65" s="229"/>
      <c r="J65" s="230">
        <f>'Werteliste-manuell'!E28</f>
        <v>936155.97624819353</v>
      </c>
      <c r="K65" s="232">
        <f>'Werteliste-manuell'!F28</f>
        <v>7583047.0477694906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767784247.4822216</v>
      </c>
      <c r="H66" s="148">
        <f>SUM(H60:H65)</f>
        <v>3364457345.6873789</v>
      </c>
      <c r="I66" s="235"/>
      <c r="J66" s="148">
        <f>SUM(J60:J65)</f>
        <v>25465615.612510789</v>
      </c>
      <c r="K66" s="199">
        <f>SUM(K60:K65)</f>
        <v>111584218.4269025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10142479.810000001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4201884.49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5940595.3200000003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5940595.3200000003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-10142479.810000001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2322268753.5</v>
      </c>
      <c r="E78" s="324">
        <f>E19+E36+E41+E46+E53+E60+E68+E73+E74</f>
        <v>10691397572.119999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1145391204.6389093</v>
      </c>
      <c r="H79" s="337">
        <f>H26+H39+H44+H48+H58+H66+H70+H73+H74</f>
        <v>5918385186.5861034</v>
      </c>
      <c r="I79" s="338"/>
      <c r="J79" s="339">
        <f>J26+J39+J48+J66+J71+J74</f>
        <v>141958134.93271077</v>
      </c>
      <c r="K79" s="337">
        <f>K26+K39+K48+K66+K71+K74</f>
        <v>839843424.02610266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26478148.440000001</v>
      </c>
      <c r="H82" s="349">
        <f>IF(ISBLANK('Werteliste-manuell'!F34)=TRUE,'Werteliste-BIENE'!E28,'Werteliste-manuell'!F34)</f>
        <v>164753715.24000001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64911372.609999999</v>
      </c>
      <c r="H83" s="247">
        <f>'Werteliste-BIENE'!E29+('Werteliste-BIENE'!E30*(7/3))+'Werteliste-manuell'!F35</f>
        <v>253129697.16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67789.87</v>
      </c>
      <c r="H84" s="349">
        <f>'Werteliste-BIENE'!E31</f>
        <v>240076.85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4339269.45</v>
      </c>
      <c r="H86" s="353">
        <f>SUM(H87:H89)</f>
        <v>20267790.770000003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4339269.45</v>
      </c>
      <c r="H87" s="359">
        <f>'Werteliste-BIENE'!E33+'Werteliste-manuell'!F36-'Werteliste-manuell'!F37</f>
        <v>20239206.290000003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28584.48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5749.72</v>
      </c>
      <c r="H90" s="99">
        <f>SUM(H91:H92)</f>
        <v>3444182.5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5749.72</v>
      </c>
      <c r="H91" s="363">
        <f>'Werteliste-BIENE'!E34</f>
        <v>24960.44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3419222.06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234691.46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234691.46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1591555.08</v>
      </c>
      <c r="H96" s="99">
        <f>SUM(H97:H98)</f>
        <v>3955381.0500000003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1591555.08</v>
      </c>
      <c r="H97" s="363">
        <f>'Werteliste-BIENE'!E36</f>
        <v>3332012.2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623368.85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1493315.93</v>
      </c>
      <c r="H99" s="368">
        <f>'Werteliste-manuell'!F42+'Werteliste-manuell'!F43</f>
        <v>12900496.289999999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894764.06</v>
      </c>
      <c r="H100" s="369">
        <f>'Werteliste-manuell'!F44</f>
        <v>3616916.86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99781965.160000011</v>
      </c>
      <c r="H103" s="388">
        <f>H81+H82+H83+H84+H85+H86+H90+H93+H96+H99+H100+H101+H102</f>
        <v>462542948.18000001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6644555.5199999996</v>
      </c>
      <c r="K105" s="368">
        <f>'Werteliste-BIENE'!E39</f>
        <v>196237370.56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56952320.850000001</v>
      </c>
      <c r="K106" s="369">
        <f>'Werteliste-BIENE'!E40</f>
        <v>770331987.55999994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8578029.3000000007</v>
      </c>
      <c r="K107" s="401">
        <f>'Werteliste-BIENE'!E41</f>
        <v>32698118.809999999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72174905.670000002</v>
      </c>
      <c r="K108" s="388">
        <f>SUM(K105:K107)</f>
        <v>999267476.92999983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1245173169.7989094</v>
      </c>
      <c r="H109" s="388">
        <f>H79+H103+H108</f>
        <v>6380928134.7661037</v>
      </c>
      <c r="I109" s="414"/>
      <c r="J109" s="415">
        <f>J79+J103+J108</f>
        <v>214133040.60271078</v>
      </c>
      <c r="K109" s="416">
        <f>K79+K103+K108</f>
        <v>1839110900.9561024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1245173169.7989094</v>
      </c>
      <c r="H112" s="388">
        <f>H109+H111</f>
        <v>6380928134.7661037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3212360.16</v>
      </c>
      <c r="H115" s="449">
        <f>'Werteliste-BIENE'!E42+'Werteliste-manuell'!F46</f>
        <v>10671518.789999999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1080958012.4000001</v>
      </c>
      <c r="E117" s="462">
        <f>IF(ISBLANK('Werteliste-manuell'!F48)=TRUE,'Werteliste-BIENE'!E43,'Werteliste-manuell'!F48)</f>
        <v>4221189440.71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J56" sqref="J56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45414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16031</v>
      </c>
      <c r="E7" s="502">
        <v>321602.73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1283846625.5799999</v>
      </c>
      <c r="E9" s="507">
        <v>5068925742.3000002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0.01</v>
      </c>
      <c r="E10" s="502">
        <v>-13974.99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91601458.060000002</v>
      </c>
      <c r="E12" s="502">
        <v>234518979.53999999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84952.57</v>
      </c>
      <c r="E13" s="502">
        <v>276441.92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23841719.75</v>
      </c>
      <c r="E14" s="507">
        <v>866894232.47000003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88030584.390000001</v>
      </c>
      <c r="E15" s="507">
        <v>354089336.52999997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58691099.159999996</v>
      </c>
      <c r="E16" s="507">
        <v>330765708.77999997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0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1712618.65</v>
      </c>
      <c r="E18" s="502">
        <v>15629292.130000001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59442178.380000003</v>
      </c>
      <c r="E19" s="507">
        <v>532584975.76999998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807886064.95000005</v>
      </c>
      <c r="E20" s="507">
        <v>3526308691.1399999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26478148.440000001</v>
      </c>
      <c r="E28" s="502">
        <v>164753715.24000001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64911372.609999999</v>
      </c>
      <c r="E29" s="502">
        <v>253129697.16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67789.87</v>
      </c>
      <c r="E31" s="502">
        <v>240076.85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4202603.01</v>
      </c>
      <c r="E33" s="502">
        <v>19645443.850000001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5749.72</v>
      </c>
      <c r="E34" s="502">
        <v>24960.44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1591555.08</v>
      </c>
      <c r="E36" s="502">
        <v>3332012.2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6644555.5199999996</v>
      </c>
      <c r="E39" s="502">
        <v>196237370.56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56952320.850000001</v>
      </c>
      <c r="E40" s="502">
        <v>770331987.55999994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8578029.3000000007</v>
      </c>
      <c r="E41" s="507">
        <v>32698118.809999999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3212360.16</v>
      </c>
      <c r="E42" s="502">
        <v>10671518.789999999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1080958012.4000001</v>
      </c>
      <c r="E43" s="507">
        <v>4221189440.71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485481.3</v>
      </c>
      <c r="E44" s="502">
        <v>1594178.04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80913.600000000006</v>
      </c>
      <c r="E45" s="502">
        <v>265696.81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80913.600000000006</v>
      </c>
      <c r="E46" s="513">
        <v>265696.81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192266.16</v>
      </c>
      <c r="E47" s="502">
        <v>544091.92000000004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137057.99</v>
      </c>
      <c r="E48" s="502">
        <v>337719.81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46335.05</v>
      </c>
      <c r="E49" s="502">
        <v>305375.45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118186.25</v>
      </c>
      <c r="E50" s="502">
        <v>331825.57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969321.43</v>
      </c>
      <c r="E54" s="502">
        <v>4329904.57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4994738.1100000003</v>
      </c>
      <c r="E55" s="502">
        <v>13230751.869999999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462148.96</v>
      </c>
      <c r="E56" s="502">
        <v>1927446.35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1580100.19</v>
      </c>
      <c r="E58" s="518">
        <v>5792143.54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828900.82</v>
      </c>
      <c r="E59" s="502">
        <v>1998782.95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605606.09</v>
      </c>
      <c r="E60" s="502">
        <v>3005207.87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118279.59</v>
      </c>
      <c r="E62" s="523">
        <v>226719.71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57" sqref="G57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45414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April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-83613206.640000001</v>
      </c>
      <c r="F9" s="573">
        <v>-251502379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1744918.65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505021.36</v>
      </c>
      <c r="F11" s="573">
        <v>2079234.6099999999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-147612994.26574999</v>
      </c>
      <c r="F13" s="580">
        <v>-285332812.21974999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225454.55</v>
      </c>
      <c r="F14" s="573">
        <v>716722.26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1226954.5949999997</v>
      </c>
      <c r="F18" s="573">
        <v>11643188.059999999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-912625.46</v>
      </c>
      <c r="F19" s="580">
        <v>-3451208.22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-19624850.762562383</v>
      </c>
      <c r="F20" s="580">
        <v>-13919325.011525534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-27914808</v>
      </c>
      <c r="F23" s="580">
        <v>-25593087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20909548.449999999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153801513.97858423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112076147.10303803</v>
      </c>
      <c r="F26" s="573">
        <v>495503414.38416749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33618026.399999999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936155.97624819353</v>
      </c>
      <c r="F28" s="580">
        <v>7583047.0477694906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10142479.810000001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4201884.49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5940595.3200000003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136666.44</v>
      </c>
      <c r="F36" s="573">
        <v>593762.43999999994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28584.48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3419222.06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234691.46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623368.85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1493315.93</v>
      </c>
      <c r="F42" s="573">
        <v>12900496.289999999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0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894764.06</v>
      </c>
      <c r="F44" s="573">
        <v>3616916.86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Bednareck, Ilona</cp:lastModifiedBy>
  <cp:lastPrinted>2024-05-02T04:28:22Z</cp:lastPrinted>
  <dcterms:created xsi:type="dcterms:W3CDTF">2019-08-21T09:16:07Z</dcterms:created>
  <dcterms:modified xsi:type="dcterms:W3CDTF">2024-05-02T05:55:38Z</dcterms:modified>
  <cp:contentStatus>220215</cp:contentStatus>
</cp:coreProperties>
</file>